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te4\Desktop\"/>
    </mc:Choice>
  </mc:AlternateContent>
  <bookViews>
    <workbookView xWindow="120" yWindow="135" windowWidth="19320" windowHeight="9780"/>
  </bookViews>
  <sheets>
    <sheet name="C-FOUA" sheetId="1" r:id="rId1"/>
  </sheets>
  <calcPr calcId="162913"/>
</workbook>
</file>

<file path=xl/calcChain.xml><?xml version="1.0" encoding="utf-8"?>
<calcChain xmlns="http://schemas.openxmlformats.org/spreadsheetml/2006/main">
  <c r="B8" i="1" l="1"/>
  <c r="B25" i="1"/>
  <c r="B21" i="1"/>
  <c r="F15" i="1"/>
  <c r="B10" i="1"/>
  <c r="F10" i="1" s="1"/>
  <c r="B9" i="1"/>
  <c r="F9" i="1" s="1"/>
  <c r="D7" i="1"/>
  <c r="F21" i="1" l="1"/>
  <c r="F8" i="1"/>
  <c r="F11" i="1"/>
  <c r="F12" i="1"/>
  <c r="F13" i="1"/>
  <c r="F14" i="1"/>
  <c r="F18" i="1"/>
  <c r="F25" i="1" l="1"/>
  <c r="D25" i="1" s="1"/>
  <c r="F17" i="1"/>
  <c r="B17" i="1"/>
  <c r="B20" i="1" s="1"/>
  <c r="B23" i="1" s="1"/>
  <c r="F20" i="1" l="1"/>
  <c r="F23" i="1" s="1"/>
  <c r="D23" i="1" s="1"/>
  <c r="D17" i="1"/>
  <c r="D20" i="1" l="1"/>
</calcChain>
</file>

<file path=xl/sharedStrings.xml><?xml version="1.0" encoding="utf-8"?>
<sst xmlns="http://schemas.openxmlformats.org/spreadsheetml/2006/main" count="49" uniqueCount="46">
  <si>
    <t>Masse et Centrage</t>
  </si>
  <si>
    <t>Poids</t>
  </si>
  <si>
    <t>Bras</t>
  </si>
  <si>
    <t>Description</t>
  </si>
  <si>
    <t>Poids sur la rampe</t>
  </si>
  <si>
    <t>Poids au décollage</t>
  </si>
  <si>
    <t>Consommation d'essence</t>
  </si>
  <si>
    <t>Poids à l'atterrissage</t>
  </si>
  <si>
    <t>Nb de Galons</t>
  </si>
  <si>
    <t>Distance de décollage</t>
  </si>
  <si>
    <t>Distance d'atterrissage</t>
  </si>
  <si>
    <t>Roulage</t>
  </si>
  <si>
    <t>Passage 50ft</t>
  </si>
  <si>
    <t>Poids standards</t>
  </si>
  <si>
    <t>été</t>
  </si>
  <si>
    <t>hiver</t>
  </si>
  <si>
    <t>Enfants 2-11ans</t>
  </si>
  <si>
    <t>Homme 12+ ans</t>
  </si>
  <si>
    <t>Femme 12 + ans</t>
  </si>
  <si>
    <t>Enfants en bas âge</t>
  </si>
  <si>
    <t>Moment               (poids x bras)</t>
  </si>
  <si>
    <t>Masse maximale au décollage</t>
  </si>
  <si>
    <t>Section Bagages 1</t>
  </si>
  <si>
    <t>Section Bagages 2</t>
  </si>
  <si>
    <t>Consommés</t>
  </si>
  <si>
    <t>Remplir les cellules blanches</t>
  </si>
  <si>
    <t>Zéro Fuel</t>
  </si>
  <si>
    <t>Pilote :</t>
  </si>
  <si>
    <t>Licence :</t>
  </si>
  <si>
    <t>Date :</t>
  </si>
  <si>
    <t>Bagages (section1) Nez</t>
  </si>
  <si>
    <t>DA42NG / C-GLSS</t>
  </si>
  <si>
    <t>De-icing Fluid (6.6 gal)</t>
  </si>
  <si>
    <t>Bagages (section 3) extention</t>
  </si>
  <si>
    <t>4189 lbs</t>
  </si>
  <si>
    <t>66 lbs</t>
  </si>
  <si>
    <t>100 lbs</t>
  </si>
  <si>
    <t>Section Bagages 3</t>
  </si>
  <si>
    <t>40 lbs</t>
  </si>
  <si>
    <t>Section Bagages 2+3</t>
  </si>
  <si>
    <t>Bagages (section2) Arriere</t>
  </si>
  <si>
    <t>Empty Weight</t>
  </si>
  <si>
    <t>Fuel Main (50 gal.)</t>
  </si>
  <si>
    <t>Fuel Aux. (26.4 gal.)</t>
  </si>
  <si>
    <t>Pilot + Pax</t>
  </si>
  <si>
    <t>Rear Pax.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</si>
</sst>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2" borderId="13" xfId="0" applyFont="1" applyFill="1" applyBorder="1"/>
    <xf numFmtId="0" fontId="1" fillId="0" borderId="23" xfId="0" applyFont="1" applyBorder="1"/>
    <xf numFmtId="0" fontId="1" fillId="2" borderId="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/>
    <xf numFmtId="0" fontId="1" fillId="0" borderId="1" xfId="0" applyFont="1" applyFill="1" applyBorder="1"/>
    <xf numFmtId="0" fontId="1" fillId="0" borderId="2" xfId="0" applyFont="1" applyBorder="1"/>
    <xf numFmtId="0" fontId="1" fillId="0" borderId="4" xfId="0" applyFont="1" applyBorder="1"/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29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164" fontId="1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3" xfId="0" applyFont="1" applyBorder="1" applyAlignment="1">
      <alignment horizontal="center"/>
    </xf>
    <xf numFmtId="3" fontId="1" fillId="3" borderId="16" xfId="0" applyNumberFormat="1" applyFont="1" applyFill="1" applyBorder="1" applyAlignment="1" applyProtection="1">
      <alignment horizontal="center"/>
      <protection hidden="1"/>
    </xf>
    <xf numFmtId="0" fontId="1" fillId="3" borderId="18" xfId="0" applyFont="1" applyFill="1" applyBorder="1" applyAlignment="1" applyProtection="1">
      <alignment horizontal="center"/>
      <protection hidden="1"/>
    </xf>
    <xf numFmtId="2" fontId="1" fillId="3" borderId="16" xfId="0" applyNumberFormat="1" applyFont="1" applyFill="1" applyBorder="1" applyAlignment="1" applyProtection="1">
      <alignment horizontal="center"/>
      <protection hidden="1"/>
    </xf>
    <xf numFmtId="0" fontId="1" fillId="3" borderId="27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2" borderId="27" xfId="0" applyFont="1" applyFill="1" applyBorder="1" applyAlignment="1" applyProtection="1">
      <alignment horizontal="center"/>
      <protection hidden="1"/>
    </xf>
    <xf numFmtId="2" fontId="1" fillId="3" borderId="24" xfId="0" applyNumberFormat="1" applyFont="1" applyFill="1" applyBorder="1" applyAlignment="1" applyProtection="1">
      <alignment horizontal="center"/>
      <protection hidden="1"/>
    </xf>
    <xf numFmtId="0" fontId="1" fillId="3" borderId="22" xfId="0" applyFont="1" applyFill="1" applyBorder="1" applyAlignment="1" applyProtection="1">
      <alignment horizontal="center"/>
      <protection hidden="1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hidden="1"/>
    </xf>
    <xf numFmtId="0" fontId="1" fillId="3" borderId="16" xfId="0" applyFont="1" applyFill="1" applyBorder="1" applyAlignment="1" applyProtection="1">
      <alignment horizontal="center"/>
      <protection hidden="1"/>
    </xf>
    <xf numFmtId="2" fontId="1" fillId="3" borderId="27" xfId="0" applyNumberFormat="1" applyFont="1" applyFill="1" applyBorder="1" applyAlignment="1" applyProtection="1">
      <alignment horizontal="center"/>
      <protection hidden="1"/>
    </xf>
    <xf numFmtId="164" fontId="1" fillId="3" borderId="16" xfId="0" applyNumberFormat="1" applyFont="1" applyFill="1" applyBorder="1" applyAlignment="1" applyProtection="1">
      <alignment horizontal="center"/>
      <protection hidden="1"/>
    </xf>
    <xf numFmtId="164" fontId="1" fillId="3" borderId="18" xfId="0" applyNumberFormat="1" applyFont="1" applyFill="1" applyBorder="1" applyAlignment="1" applyProtection="1">
      <alignment horizontal="center"/>
      <protection hidden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1" fillId="3" borderId="24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5" xfId="0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left"/>
      <protection locked="0"/>
    </xf>
    <xf numFmtId="14" fontId="1" fillId="0" borderId="27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 hidden="1"/>
    </xf>
    <xf numFmtId="164" fontId="1" fillId="0" borderId="18" xfId="0" applyNumberFormat="1" applyFont="1" applyBorder="1" applyAlignment="1" applyProtection="1">
      <alignment horizontal="center"/>
      <protection locked="0" hidden="1"/>
    </xf>
    <xf numFmtId="164" fontId="1" fillId="3" borderId="15" xfId="0" applyNumberFormat="1" applyFont="1" applyFill="1" applyBorder="1" applyAlignment="1" applyProtection="1">
      <alignment horizontal="center"/>
      <protection hidden="1"/>
    </xf>
    <xf numFmtId="164" fontId="1" fillId="3" borderId="17" xfId="0" applyNumberFormat="1" applyFont="1" applyFill="1" applyBorder="1" applyAlignment="1" applyProtection="1">
      <alignment horizontal="center"/>
      <protection hidden="1"/>
    </xf>
    <xf numFmtId="2" fontId="1" fillId="3" borderId="15" xfId="0" applyNumberFormat="1" applyFont="1" applyFill="1" applyBorder="1" applyAlignment="1" applyProtection="1">
      <alignment horizontal="center"/>
      <protection hidden="1"/>
    </xf>
    <xf numFmtId="2" fontId="1" fillId="3" borderId="17" xfId="0" applyNumberFormat="1" applyFont="1" applyFill="1" applyBorder="1" applyAlignment="1" applyProtection="1">
      <alignment horizontal="center"/>
      <protection hidden="1"/>
    </xf>
    <xf numFmtId="165" fontId="1" fillId="3" borderId="15" xfId="0" applyNumberFormat="1" applyFont="1" applyFill="1" applyBorder="1" applyAlignment="1" applyProtection="1">
      <alignment horizontal="center"/>
      <protection hidden="1"/>
    </xf>
    <xf numFmtId="165" fontId="1" fillId="3" borderId="26" xfId="0" applyNumberFormat="1" applyFont="1" applyFill="1" applyBorder="1" applyAlignment="1" applyProtection="1">
      <alignment horizontal="center"/>
      <protection hidden="1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1" fillId="3" borderId="18" xfId="0" applyNumberFormat="1" applyFont="1" applyFill="1" applyBorder="1" applyAlignment="1" applyProtection="1">
      <alignment horizontal="center"/>
      <protection hidden="1"/>
    </xf>
    <xf numFmtId="2" fontId="1" fillId="3" borderId="28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87165852973068E-2"/>
          <c:y val="5.9130061572492121E-2"/>
          <c:w val="0.52581960933639771"/>
          <c:h val="0.817260436785024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'C-FOUA'!$B$20</c:f>
              <c:numCache>
                <c:formatCode>0.0</c:formatCode>
                <c:ptCount val="1"/>
                <c:pt idx="0">
                  <c:v>3761.48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1D-4718-B541-4A3F49D9DB22}"/>
            </c:ext>
          </c:extLst>
        </c:ser>
        <c:ser>
          <c:idx val="2"/>
          <c:order val="1"/>
          <c:tx>
            <c:v>Décollage</c:v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'C-FOUA'!$D$20</c:f>
              <c:numCache>
                <c:formatCode>0.00</c:formatCode>
                <c:ptCount val="1"/>
                <c:pt idx="0">
                  <c:v>94.222016333996208</c:v>
                </c:pt>
              </c:numCache>
            </c:numRef>
          </c:xVal>
          <c:yVal>
            <c:numRef>
              <c:f>'C-FOUA'!$B$20</c:f>
              <c:numCache>
                <c:formatCode>0.0</c:formatCode>
                <c:ptCount val="1"/>
                <c:pt idx="0">
                  <c:v>3761.48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1D-4718-B541-4A3F49D9DB22}"/>
            </c:ext>
          </c:extLst>
        </c:ser>
        <c:ser>
          <c:idx val="3"/>
          <c:order val="2"/>
          <c:tx>
            <c:v>Attérrissage</c:v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'C-FOUA'!$D$23</c:f>
              <c:numCache>
                <c:formatCode>0.00</c:formatCode>
                <c:ptCount val="1"/>
                <c:pt idx="0">
                  <c:v>93.955196877743532</c:v>
                </c:pt>
              </c:numCache>
            </c:numRef>
          </c:xVal>
          <c:yVal>
            <c:numRef>
              <c:f>'C-FOUA'!$B$23</c:f>
              <c:numCache>
                <c:formatCode>0.0</c:formatCode>
                <c:ptCount val="1"/>
                <c:pt idx="0">
                  <c:v>3656.33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1D-4718-B541-4A3F49D9DB22}"/>
            </c:ext>
          </c:extLst>
        </c:ser>
        <c:ser>
          <c:idx val="1"/>
          <c:order val="3"/>
          <c:tx>
            <c:v>Zéro Fuel</c:v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'C-FOUA'!$D$25</c:f>
              <c:numCache>
                <c:formatCode>0.00</c:formatCode>
                <c:ptCount val="1"/>
                <c:pt idx="0">
                  <c:v>93.514892277760296</c:v>
                </c:pt>
              </c:numCache>
            </c:numRef>
          </c:xVal>
          <c:yVal>
            <c:numRef>
              <c:f>'C-FOUA'!$B$25</c:f>
              <c:numCache>
                <c:formatCode>0.0</c:formatCode>
                <c:ptCount val="1"/>
                <c:pt idx="0">
                  <c:v>3495.1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1D-4718-B541-4A3F49D9DB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9651072"/>
        <c:axId val="84809984"/>
      </c:scatterChart>
      <c:valAx>
        <c:axId val="69651072"/>
        <c:scaling>
          <c:orientation val="minMax"/>
          <c:max val="99"/>
          <c:min val="92"/>
        </c:scaling>
        <c:delete val="0"/>
        <c:axPos val="b"/>
        <c:majorGridlines/>
        <c:minorGridlines/>
        <c:numFmt formatCode="0" sourceLinked="0"/>
        <c:majorTickMark val="out"/>
        <c:minorTickMark val="none"/>
        <c:tickLblPos val="nextTo"/>
        <c:crossAx val="84809984"/>
        <c:crosses val="autoZero"/>
        <c:crossBetween val="midCat"/>
        <c:majorUnit val="1"/>
        <c:minorUnit val="0.2"/>
      </c:valAx>
      <c:valAx>
        <c:axId val="84809984"/>
        <c:scaling>
          <c:orientation val="minMax"/>
          <c:max val="4300"/>
          <c:min val="3200"/>
        </c:scaling>
        <c:delete val="0"/>
        <c:axPos val="l"/>
        <c:majorGridlines/>
        <c:minorGridlines/>
        <c:numFmt formatCode="0" sourceLinked="0"/>
        <c:majorTickMark val="out"/>
        <c:minorTickMark val="none"/>
        <c:tickLblPos val="nextTo"/>
        <c:crossAx val="69651072"/>
        <c:crossesAt val="34"/>
        <c:crossBetween val="midCat"/>
        <c:majorUnit val="100"/>
        <c:minorUnit val="10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2146161729783764"/>
          <c:y val="0.57840325805896653"/>
          <c:w val="0.13793004714536169"/>
          <c:h val="0.2159153160448736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25" r="0.25" t="0.75000000000000233" header="0.30000000000000032" footer="0.30000000000000032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35</xdr:row>
      <xdr:rowOff>104774</xdr:rowOff>
    </xdr:from>
    <xdr:to>
      <xdr:col>8</xdr:col>
      <xdr:colOff>485775</xdr:colOff>
      <xdr:row>55</xdr:row>
      <xdr:rowOff>57150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30910</xdr:colOff>
      <xdr:row>0</xdr:row>
      <xdr:rowOff>161924</xdr:rowOff>
    </xdr:from>
    <xdr:to>
      <xdr:col>1</xdr:col>
      <xdr:colOff>279459</xdr:colOff>
      <xdr:row>3</xdr:row>
      <xdr:rowOff>57149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10" y="161924"/>
          <a:ext cx="1839224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0.12585</cdr:x>
      <cdr:y>0.85836</cdr:y>
    </cdr:from>
    <cdr:to>
      <cdr:x>0.12609</cdr:x>
      <cdr:y>0.87864</cdr:y>
    </cdr:to>
    <cdr:sp macro="" textlink="">
      <cdr:nvSpPr>
        <cdr:cNvPr id="3" name="Connecteur droit 2"/>
        <cdr:cNvSpPr/>
      </cdr:nvSpPr>
      <cdr:spPr>
        <a:xfrm xmlns:a="http://schemas.openxmlformats.org/drawingml/2006/main" rot="5400000" flipH="1" flipV="1">
          <a:off x="732754" y="2757842"/>
          <a:ext cx="64401" cy="1414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0.32861</cdr:x>
      <cdr:y>0.13964</cdr:y>
    </cdr:from>
    <cdr:to>
      <cdr:x>0.51334</cdr:x>
      <cdr:y>0.14069</cdr:y>
    </cdr:to>
    <cdr:sp macro="" textlink="">
      <cdr:nvSpPr>
        <cdr:cNvPr id="5" name="Connecteur droit 4"/>
        <cdr:cNvSpPr/>
      </cdr:nvSpPr>
      <cdr:spPr>
        <a:xfrm xmlns:a="http://schemas.openxmlformats.org/drawingml/2006/main" flipV="1">
          <a:off x="1994402" y="440749"/>
          <a:ext cx="1121139" cy="3302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0.51315</cdr:x>
      <cdr:y>0.13687</cdr:y>
    </cdr:from>
    <cdr:to>
      <cdr:x>0.51453</cdr:x>
      <cdr:y>0.4699</cdr:y>
    </cdr:to>
    <cdr:sp macro="" textlink="">
      <cdr:nvSpPr>
        <cdr:cNvPr id="7" name="Connecteur droit 6"/>
        <cdr:cNvSpPr/>
      </cdr:nvSpPr>
      <cdr:spPr>
        <a:xfrm xmlns:a="http://schemas.openxmlformats.org/drawingml/2006/main" rot="5400000">
          <a:off x="2591424" y="959433"/>
          <a:ext cx="1057781" cy="8350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0.12638</cdr:x>
      <cdr:y>0.13864</cdr:y>
    </cdr:from>
    <cdr:to>
      <cdr:x>0.32879</cdr:x>
      <cdr:y>0.85801</cdr:y>
    </cdr:to>
    <cdr:sp macro="" textlink="">
      <cdr:nvSpPr>
        <cdr:cNvPr id="9" name="Connecteur droit 8"/>
        <cdr:cNvSpPr/>
      </cdr:nvSpPr>
      <cdr:spPr>
        <a:xfrm xmlns:a="http://schemas.openxmlformats.org/drawingml/2006/main" rot="5400000" flipH="1" flipV="1">
          <a:off x="239562" y="968212"/>
          <a:ext cx="2284889" cy="1229162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0.65781</cdr:x>
      <cdr:y>0.2985</cdr:y>
    </cdr:from>
    <cdr:to>
      <cdr:x>0.94942</cdr:x>
      <cdr:y>0.6697</cdr:y>
    </cdr:to>
    <cdr:sp macro="" textlink="">
      <cdr:nvSpPr>
        <cdr:cNvPr id="14" name="ZoneTexte 13"/>
        <cdr:cNvSpPr txBox="1"/>
      </cdr:nvSpPr>
      <cdr:spPr>
        <a:xfrm xmlns:a="http://schemas.openxmlformats.org/drawingml/2006/main">
          <a:off x="3747755" y="944082"/>
          <a:ext cx="1661337" cy="1174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A" sz="1100"/>
            <a:t>Catégorie Normale</a:t>
          </a:r>
        </a:p>
        <a:p xmlns:a="http://schemas.openxmlformats.org/drawingml/2006/main">
          <a:endParaRPr lang="fr-CA" sz="1100"/>
        </a:p>
      </cdr:txBody>
    </cdr:sp>
  </cdr:relSizeAnchor>
  <cdr:relSizeAnchor xmlns:cdr="http://schemas.openxmlformats.org/drawingml/2006/chartDrawing">
    <cdr:from>
      <cdr:x>0.89596</cdr:x>
      <cdr:y>0.34403</cdr:y>
    </cdr:from>
    <cdr:to>
      <cdr:x>0.98149</cdr:x>
      <cdr:y>0.34403</cdr:y>
    </cdr:to>
    <cdr:sp macro="" textlink="">
      <cdr:nvSpPr>
        <cdr:cNvPr id="16" name="Connecteur droit 15"/>
        <cdr:cNvSpPr/>
      </cdr:nvSpPr>
      <cdr:spPr>
        <a:xfrm xmlns:a="http://schemas.openxmlformats.org/drawingml/2006/main">
          <a:off x="5104514" y="1088065"/>
          <a:ext cx="487325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0.4381</cdr:x>
      <cdr:y>0.70093</cdr:y>
    </cdr:from>
    <cdr:to>
      <cdr:x>0.62095</cdr:x>
      <cdr:y>1</cdr:y>
    </cdr:to>
    <cdr:sp macro="" textlink="">
      <cdr:nvSpPr>
        <cdr:cNvPr id="12" name="ZoneTexte 11"/>
        <cdr:cNvSpPr txBox="1"/>
      </cdr:nvSpPr>
      <cdr:spPr>
        <a:xfrm xmlns:a="http://schemas.openxmlformats.org/drawingml/2006/main">
          <a:off x="2190750" y="29908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CA" sz="1100"/>
        </a:p>
      </cdr:txBody>
    </cdr:sp>
  </cdr:relSizeAnchor>
  <cdr:relSizeAnchor xmlns:cdr="http://schemas.openxmlformats.org/drawingml/2006/chartDrawing">
    <cdr:from>
      <cdr:x>0.43304</cdr:x>
      <cdr:y>0.46713</cdr:y>
    </cdr:from>
    <cdr:to>
      <cdr:x>0.51315</cdr:x>
      <cdr:y>0.87774</cdr:y>
    </cdr:to>
    <cdr:sp macro="" textlink="">
      <cdr:nvSpPr>
        <cdr:cNvPr id="15" name="Connecteur droit 14"/>
        <cdr:cNvSpPr/>
      </cdr:nvSpPr>
      <cdr:spPr>
        <a:xfrm xmlns:a="http://schemas.openxmlformats.org/drawingml/2006/main" rot="5400000" flipH="1" flipV="1">
          <a:off x="2220790" y="1892543"/>
          <a:ext cx="1304194" cy="486507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Normal="100" workbookViewId="0">
      <selection activeCell="N6" sqref="N6"/>
    </sheetView>
  </sheetViews>
  <sheetFormatPr baseColWidth="10" defaultRowHeight="15" x14ac:dyDescent="0.25"/>
  <cols>
    <col min="1" max="1" width="23.85546875" bestFit="1" customWidth="1"/>
    <col min="2" max="10" width="8.7109375" customWidth="1"/>
  </cols>
  <sheetData>
    <row r="1" spans="1:9" s="1" customFormat="1" ht="12.75" x14ac:dyDescent="0.2"/>
    <row r="2" spans="1:9" s="1" customFormat="1" x14ac:dyDescent="0.25">
      <c r="B2" s="61" t="s">
        <v>0</v>
      </c>
      <c r="C2" s="62"/>
      <c r="D2" s="62"/>
      <c r="E2" s="21"/>
      <c r="F2" s="22" t="s">
        <v>27</v>
      </c>
      <c r="G2" s="63"/>
      <c r="H2" s="63"/>
      <c r="I2" s="63"/>
    </row>
    <row r="3" spans="1:9" s="1" customFormat="1" ht="12.75" x14ac:dyDescent="0.2">
      <c r="C3" s="20" t="s">
        <v>31</v>
      </c>
      <c r="D3" s="20"/>
      <c r="F3" s="22" t="s">
        <v>28</v>
      </c>
      <c r="G3" s="64"/>
      <c r="H3" s="64"/>
      <c r="I3" s="64"/>
    </row>
    <row r="4" spans="1:9" s="1" customFormat="1" ht="12.75" x14ac:dyDescent="0.2">
      <c r="F4" s="22" t="s">
        <v>29</v>
      </c>
      <c r="G4" s="65"/>
      <c r="H4" s="64"/>
      <c r="I4" s="64"/>
    </row>
    <row r="5" spans="1:9" s="1" customFormat="1" ht="14.25" customHeight="1" thickBot="1" x14ac:dyDescent="0.25">
      <c r="B5" s="70" t="s">
        <v>25</v>
      </c>
      <c r="C5" s="70"/>
      <c r="D5" s="70"/>
      <c r="E5" s="70"/>
      <c r="F5" s="70"/>
      <c r="G5" s="70"/>
    </row>
    <row r="6" spans="1:9" s="1" customFormat="1" ht="31.5" customHeight="1" thickBot="1" x14ac:dyDescent="0.25">
      <c r="A6" s="2" t="s">
        <v>3</v>
      </c>
      <c r="B6" s="66" t="s">
        <v>1</v>
      </c>
      <c r="C6" s="67"/>
      <c r="D6" s="68" t="s">
        <v>2</v>
      </c>
      <c r="E6" s="69"/>
      <c r="F6" s="66" t="s">
        <v>20</v>
      </c>
      <c r="G6" s="67"/>
    </row>
    <row r="7" spans="1:9" s="1" customFormat="1" ht="13.5" thickBot="1" x14ac:dyDescent="0.25">
      <c r="A7" s="3" t="s">
        <v>41</v>
      </c>
      <c r="B7" s="75">
        <v>3160.1</v>
      </c>
      <c r="C7" s="76"/>
      <c r="D7" s="79">
        <f>F7/B7</f>
        <v>93.937027309262376</v>
      </c>
      <c r="E7" s="80"/>
      <c r="F7" s="77">
        <v>296850.40000000002</v>
      </c>
      <c r="G7" s="78"/>
      <c r="H7" s="28" t="s">
        <v>8</v>
      </c>
      <c r="I7" s="29"/>
    </row>
    <row r="8" spans="1:9" s="1" customFormat="1" ht="13.5" thickBot="1" x14ac:dyDescent="0.25">
      <c r="A8" s="4" t="s">
        <v>42</v>
      </c>
      <c r="B8" s="56">
        <f>H8*7.01</f>
        <v>266.38</v>
      </c>
      <c r="C8" s="57"/>
      <c r="D8" s="43">
        <v>103.5</v>
      </c>
      <c r="E8" s="55"/>
      <c r="F8" s="41">
        <f>B8*D8</f>
        <v>27570.329999999998</v>
      </c>
      <c r="G8" s="42"/>
      <c r="H8" s="71">
        <v>38</v>
      </c>
      <c r="I8" s="72"/>
    </row>
    <row r="9" spans="1:9" s="1" customFormat="1" ht="13.5" thickBot="1" x14ac:dyDescent="0.25">
      <c r="A9" s="4" t="s">
        <v>43</v>
      </c>
      <c r="B9" s="56">
        <f>H9*7.01</f>
        <v>0</v>
      </c>
      <c r="C9" s="57"/>
      <c r="D9" s="43">
        <v>126</v>
      </c>
      <c r="E9" s="83"/>
      <c r="F9" s="41">
        <f t="shared" ref="F9:F10" si="0">B9*D9</f>
        <v>0</v>
      </c>
      <c r="G9" s="42"/>
      <c r="H9" s="71"/>
      <c r="I9" s="72"/>
    </row>
    <row r="10" spans="1:9" s="1" customFormat="1" ht="15.75" customHeight="1" thickBot="1" x14ac:dyDescent="0.25">
      <c r="A10" s="4" t="s">
        <v>32</v>
      </c>
      <c r="B10" s="56">
        <f>H10*9.2</f>
        <v>0</v>
      </c>
      <c r="C10" s="57"/>
      <c r="D10" s="43">
        <v>39.4</v>
      </c>
      <c r="E10" s="83"/>
      <c r="F10" s="41">
        <f t="shared" si="0"/>
        <v>0</v>
      </c>
      <c r="G10" s="42"/>
      <c r="H10" s="71"/>
      <c r="I10" s="72"/>
    </row>
    <row r="11" spans="1:9" s="1" customFormat="1" ht="12.75" x14ac:dyDescent="0.2">
      <c r="A11" s="4" t="s">
        <v>44</v>
      </c>
      <c r="B11" s="73">
        <v>320</v>
      </c>
      <c r="C11" s="74"/>
      <c r="D11" s="43">
        <v>90.6</v>
      </c>
      <c r="E11" s="55"/>
      <c r="F11" s="41">
        <f t="shared" ref="F11:F14" si="1">B11*D11</f>
        <v>28992</v>
      </c>
      <c r="G11" s="42"/>
    </row>
    <row r="12" spans="1:9" s="1" customFormat="1" ht="12.75" x14ac:dyDescent="0.2">
      <c r="A12" s="4" t="s">
        <v>45</v>
      </c>
      <c r="B12" s="73"/>
      <c r="C12" s="74"/>
      <c r="D12" s="43">
        <v>128</v>
      </c>
      <c r="E12" s="55"/>
      <c r="F12" s="41">
        <f t="shared" si="1"/>
        <v>0</v>
      </c>
      <c r="G12" s="42"/>
    </row>
    <row r="13" spans="1:9" s="1" customFormat="1" ht="12.75" x14ac:dyDescent="0.2">
      <c r="A13" s="4" t="s">
        <v>30</v>
      </c>
      <c r="B13" s="73">
        <v>10</v>
      </c>
      <c r="C13" s="74"/>
      <c r="D13" s="43">
        <v>23.6</v>
      </c>
      <c r="E13" s="55"/>
      <c r="F13" s="41">
        <f t="shared" si="1"/>
        <v>236</v>
      </c>
      <c r="G13" s="42"/>
    </row>
    <row r="14" spans="1:9" s="1" customFormat="1" ht="12.75" x14ac:dyDescent="0.2">
      <c r="A14" s="4" t="s">
        <v>40</v>
      </c>
      <c r="B14" s="73">
        <v>5</v>
      </c>
      <c r="C14" s="74"/>
      <c r="D14" s="43">
        <v>153.1</v>
      </c>
      <c r="E14" s="55"/>
      <c r="F14" s="41">
        <f t="shared" si="1"/>
        <v>765.5</v>
      </c>
      <c r="G14" s="42"/>
    </row>
    <row r="15" spans="1:9" s="1" customFormat="1" ht="12.75" x14ac:dyDescent="0.2">
      <c r="A15" s="4" t="s">
        <v>33</v>
      </c>
      <c r="B15" s="73"/>
      <c r="C15" s="74"/>
      <c r="D15" s="43">
        <v>178.7</v>
      </c>
      <c r="E15" s="83"/>
      <c r="F15" s="41">
        <f t="shared" ref="F15" si="2">B15*D15</f>
        <v>0</v>
      </c>
      <c r="G15" s="42"/>
    </row>
    <row r="16" spans="1:9" s="1" customFormat="1" ht="12.75" x14ac:dyDescent="0.2">
      <c r="A16" s="5"/>
      <c r="B16" s="45"/>
      <c r="C16" s="53"/>
      <c r="D16" s="45"/>
      <c r="E16" s="46"/>
      <c r="F16" s="45"/>
      <c r="G16" s="53"/>
    </row>
    <row r="17" spans="1:9" s="1" customFormat="1" ht="12.75" x14ac:dyDescent="0.2">
      <c r="A17" s="4" t="s">
        <v>4</v>
      </c>
      <c r="B17" s="56">
        <f>SUM(B7:C16)</f>
        <v>3761.48</v>
      </c>
      <c r="C17" s="57"/>
      <c r="D17" s="43">
        <f>F17/B17</f>
        <v>94.222016333996208</v>
      </c>
      <c r="E17" s="55"/>
      <c r="F17" s="43">
        <f>SUM(F7:G16)</f>
        <v>354414.23000000004</v>
      </c>
      <c r="G17" s="42"/>
    </row>
    <row r="18" spans="1:9" s="1" customFormat="1" ht="13.5" thickBot="1" x14ac:dyDescent="0.25">
      <c r="A18" s="4" t="s">
        <v>6</v>
      </c>
      <c r="B18" s="56"/>
      <c r="C18" s="57"/>
      <c r="D18" s="43">
        <v>103.5</v>
      </c>
      <c r="E18" s="55"/>
      <c r="F18" s="54">
        <f>B18*D18</f>
        <v>0</v>
      </c>
      <c r="G18" s="42"/>
    </row>
    <row r="19" spans="1:9" s="1" customFormat="1" ht="12.75" x14ac:dyDescent="0.2">
      <c r="A19" s="5"/>
      <c r="B19" s="45"/>
      <c r="C19" s="53"/>
      <c r="D19" s="45"/>
      <c r="E19" s="46"/>
      <c r="F19" s="45"/>
      <c r="G19" s="46"/>
      <c r="H19" s="49" t="s">
        <v>8</v>
      </c>
      <c r="I19" s="50"/>
    </row>
    <row r="20" spans="1:9" s="1" customFormat="1" ht="13.5" thickBot="1" x14ac:dyDescent="0.25">
      <c r="A20" s="4" t="s">
        <v>5</v>
      </c>
      <c r="B20" s="56">
        <f>B17-B18</f>
        <v>3761.48</v>
      </c>
      <c r="C20" s="57"/>
      <c r="D20" s="43">
        <f>F20/B20</f>
        <v>94.222016333996208</v>
      </c>
      <c r="E20" s="55"/>
      <c r="F20" s="43">
        <f>F17-F18</f>
        <v>354414.23000000004</v>
      </c>
      <c r="G20" s="44"/>
      <c r="H20" s="58" t="s">
        <v>24</v>
      </c>
      <c r="I20" s="59"/>
    </row>
    <row r="21" spans="1:9" s="1" customFormat="1" ht="13.5" thickBot="1" x14ac:dyDescent="0.25">
      <c r="A21" s="4" t="s">
        <v>6</v>
      </c>
      <c r="B21" s="56">
        <f>H21*7.01</f>
        <v>105.14999999999999</v>
      </c>
      <c r="C21" s="57"/>
      <c r="D21" s="43">
        <v>103.5</v>
      </c>
      <c r="E21" s="55"/>
      <c r="F21" s="54">
        <f>B21*D21</f>
        <v>10883.025</v>
      </c>
      <c r="G21" s="42"/>
      <c r="H21" s="51">
        <v>15</v>
      </c>
      <c r="I21" s="52"/>
    </row>
    <row r="22" spans="1:9" s="1" customFormat="1" ht="12.75" x14ac:dyDescent="0.2">
      <c r="A22" s="5"/>
      <c r="B22" s="45"/>
      <c r="C22" s="53"/>
      <c r="D22" s="45"/>
      <c r="E22" s="46"/>
      <c r="F22" s="45"/>
      <c r="G22" s="53"/>
    </row>
    <row r="23" spans="1:9" s="1" customFormat="1" ht="13.5" thickBot="1" x14ac:dyDescent="0.25">
      <c r="A23" s="6" t="s">
        <v>7</v>
      </c>
      <c r="B23" s="60">
        <f>B20-B21</f>
        <v>3656.33</v>
      </c>
      <c r="C23" s="48"/>
      <c r="D23" s="47">
        <f>F23/B23</f>
        <v>93.955196877743532</v>
      </c>
      <c r="E23" s="84"/>
      <c r="F23" s="47">
        <f>F20-F21</f>
        <v>343531.20500000002</v>
      </c>
      <c r="G23" s="48"/>
    </row>
    <row r="24" spans="1:9" s="1" customFormat="1" ht="13.5" thickBot="1" x14ac:dyDescent="0.25">
      <c r="A24" s="30"/>
      <c r="B24" s="31"/>
      <c r="C24" s="31"/>
      <c r="D24" s="31"/>
      <c r="E24" s="31"/>
      <c r="F24" s="31"/>
      <c r="G24" s="7"/>
    </row>
    <row r="25" spans="1:9" s="1" customFormat="1" ht="13.5" thickBot="1" x14ac:dyDescent="0.25">
      <c r="A25" s="19" t="s">
        <v>26</v>
      </c>
      <c r="B25" s="34">
        <f>B7+B11+B12+B13+B14+B15</f>
        <v>3495.1</v>
      </c>
      <c r="C25" s="35"/>
      <c r="D25" s="36">
        <f>F25/B25</f>
        <v>93.514892277760296</v>
      </c>
      <c r="E25" s="37"/>
      <c r="F25" s="36">
        <f>F7+F11+F12+F13+F14</f>
        <v>326843.90000000002</v>
      </c>
      <c r="G25" s="35"/>
    </row>
    <row r="26" spans="1:9" s="1" customFormat="1" ht="13.5" thickBot="1" x14ac:dyDescent="0.25">
      <c r="A26" s="8"/>
      <c r="B26" s="9"/>
      <c r="C26" s="9"/>
      <c r="D26" s="9"/>
      <c r="E26" s="9"/>
      <c r="F26" s="9"/>
      <c r="G26" s="9"/>
    </row>
    <row r="27" spans="1:9" s="1" customFormat="1" ht="13.5" thickBot="1" x14ac:dyDescent="0.25">
      <c r="A27" s="10"/>
      <c r="B27" s="28" t="s">
        <v>11</v>
      </c>
      <c r="C27" s="29"/>
      <c r="D27" s="28" t="s">
        <v>12</v>
      </c>
      <c r="E27" s="29"/>
      <c r="F27" s="28" t="s">
        <v>13</v>
      </c>
      <c r="G27" s="40"/>
      <c r="H27" s="40"/>
      <c r="I27" s="29"/>
    </row>
    <row r="28" spans="1:9" s="1" customFormat="1" ht="15.75" thickBot="1" x14ac:dyDescent="0.3">
      <c r="A28" s="11" t="s">
        <v>9</v>
      </c>
      <c r="B28" s="38"/>
      <c r="C28" s="39"/>
      <c r="D28" s="38"/>
      <c r="E28" s="39"/>
      <c r="F28" s="14"/>
      <c r="G28" s="14"/>
      <c r="H28" s="15" t="s">
        <v>14</v>
      </c>
      <c r="I28" s="15" t="s">
        <v>15</v>
      </c>
    </row>
    <row r="29" spans="1:9" s="1" customFormat="1" ht="15.75" thickBot="1" x14ac:dyDescent="0.3">
      <c r="A29" s="11" t="s">
        <v>10</v>
      </c>
      <c r="B29" s="38"/>
      <c r="C29" s="39"/>
      <c r="D29" s="38"/>
      <c r="E29" s="39"/>
      <c r="F29" s="12" t="s">
        <v>17</v>
      </c>
      <c r="G29" s="13"/>
      <c r="H29" s="15">
        <v>200</v>
      </c>
      <c r="I29" s="15">
        <v>206</v>
      </c>
    </row>
    <row r="30" spans="1:9" s="1" customFormat="1" ht="13.5" thickBot="1" x14ac:dyDescent="0.25">
      <c r="F30" s="12" t="s">
        <v>18</v>
      </c>
      <c r="G30" s="13"/>
      <c r="H30" s="15">
        <v>165</v>
      </c>
      <c r="I30" s="15">
        <v>171</v>
      </c>
    </row>
    <row r="31" spans="1:9" s="1" customFormat="1" ht="13.5" thickBot="1" x14ac:dyDescent="0.25">
      <c r="A31" s="32" t="s">
        <v>21</v>
      </c>
      <c r="B31" s="33"/>
      <c r="C31" s="16" t="s">
        <v>34</v>
      </c>
      <c r="F31" s="12" t="s">
        <v>16</v>
      </c>
      <c r="G31" s="13"/>
      <c r="H31" s="28">
        <v>75</v>
      </c>
      <c r="I31" s="29"/>
    </row>
    <row r="32" spans="1:9" s="1" customFormat="1" ht="13.5" thickBot="1" x14ac:dyDescent="0.25">
      <c r="A32" s="24" t="s">
        <v>22</v>
      </c>
      <c r="B32" s="25"/>
      <c r="C32" s="17" t="s">
        <v>35</v>
      </c>
      <c r="F32" s="12" t="s">
        <v>19</v>
      </c>
      <c r="G32" s="13"/>
      <c r="H32" s="28">
        <v>30</v>
      </c>
      <c r="I32" s="29"/>
    </row>
    <row r="33" spans="1:3" s="1" customFormat="1" ht="12.75" x14ac:dyDescent="0.2">
      <c r="A33" s="24" t="s">
        <v>23</v>
      </c>
      <c r="B33" s="25"/>
      <c r="C33" s="17" t="s">
        <v>36</v>
      </c>
    </row>
    <row r="34" spans="1:3" s="1" customFormat="1" ht="12.75" x14ac:dyDescent="0.2">
      <c r="A34" s="81" t="s">
        <v>37</v>
      </c>
      <c r="B34" s="82"/>
      <c r="C34" s="23" t="s">
        <v>38</v>
      </c>
    </row>
    <row r="35" spans="1:3" s="1" customFormat="1" ht="13.5" thickBot="1" x14ac:dyDescent="0.25">
      <c r="A35" s="26" t="s">
        <v>39</v>
      </c>
      <c r="B35" s="27"/>
      <c r="C35" s="18" t="s">
        <v>36</v>
      </c>
    </row>
    <row r="36" spans="1:3" s="1" customFormat="1" ht="12.75" x14ac:dyDescent="0.2"/>
    <row r="37" spans="1:3" s="1" customFormat="1" ht="12.75" x14ac:dyDescent="0.2"/>
    <row r="38" spans="1:3" s="1" customFormat="1" ht="12.75" x14ac:dyDescent="0.2"/>
    <row r="39" spans="1:3" s="1" customFormat="1" ht="12.75" x14ac:dyDescent="0.2"/>
    <row r="40" spans="1:3" s="1" customFormat="1" ht="12.75" x14ac:dyDescent="0.2"/>
    <row r="41" spans="1:3" s="1" customFormat="1" ht="12.75" x14ac:dyDescent="0.2"/>
    <row r="42" spans="1:3" s="1" customFormat="1" ht="12.75" x14ac:dyDescent="0.2"/>
    <row r="43" spans="1:3" s="1" customFormat="1" ht="12.75" x14ac:dyDescent="0.2"/>
    <row r="44" spans="1:3" s="1" customFormat="1" ht="12.75" x14ac:dyDescent="0.2"/>
    <row r="45" spans="1:3" s="1" customFormat="1" ht="12.75" x14ac:dyDescent="0.2"/>
    <row r="46" spans="1:3" s="1" customFormat="1" ht="12.75" x14ac:dyDescent="0.2"/>
    <row r="47" spans="1:3" s="1" customFormat="1" ht="12.75" x14ac:dyDescent="0.2"/>
    <row r="48" spans="1:3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</sheetData>
  <sheetProtection selectLockedCells="1"/>
  <mergeCells count="84">
    <mergeCell ref="A34:B34"/>
    <mergeCell ref="F9:G9"/>
    <mergeCell ref="F10:G10"/>
    <mergeCell ref="F15:G15"/>
    <mergeCell ref="H9:I9"/>
    <mergeCell ref="B9:C9"/>
    <mergeCell ref="D15:E15"/>
    <mergeCell ref="H10:I10"/>
    <mergeCell ref="B10:C10"/>
    <mergeCell ref="D10:E10"/>
    <mergeCell ref="D9:E9"/>
    <mergeCell ref="B15:C15"/>
    <mergeCell ref="D23:E23"/>
    <mergeCell ref="D22:E22"/>
    <mergeCell ref="D21:E21"/>
    <mergeCell ref="D20:E20"/>
    <mergeCell ref="H7:I7"/>
    <mergeCell ref="H8:I8"/>
    <mergeCell ref="B16:C16"/>
    <mergeCell ref="B13:C13"/>
    <mergeCell ref="B14:C14"/>
    <mergeCell ref="B7:C7"/>
    <mergeCell ref="B8:C8"/>
    <mergeCell ref="F11:G11"/>
    <mergeCell ref="F8:G8"/>
    <mergeCell ref="F7:G7"/>
    <mergeCell ref="B11:C11"/>
    <mergeCell ref="D8:E8"/>
    <mergeCell ref="D7:E7"/>
    <mergeCell ref="B12:C12"/>
    <mergeCell ref="D12:E12"/>
    <mergeCell ref="D11:E11"/>
    <mergeCell ref="B2:D2"/>
    <mergeCell ref="G2:I2"/>
    <mergeCell ref="G3:I3"/>
    <mergeCell ref="G4:I4"/>
    <mergeCell ref="B6:C6"/>
    <mergeCell ref="D6:E6"/>
    <mergeCell ref="F6:G6"/>
    <mergeCell ref="B5:G5"/>
    <mergeCell ref="B23:C23"/>
    <mergeCell ref="B22:C22"/>
    <mergeCell ref="B21:C21"/>
    <mergeCell ref="B20:C20"/>
    <mergeCell ref="B19:C19"/>
    <mergeCell ref="D14:E14"/>
    <mergeCell ref="D13:E13"/>
    <mergeCell ref="D18:E18"/>
    <mergeCell ref="B18:C18"/>
    <mergeCell ref="H20:I20"/>
    <mergeCell ref="F18:G18"/>
    <mergeCell ref="B17:C17"/>
    <mergeCell ref="F17:G17"/>
    <mergeCell ref="F16:G16"/>
    <mergeCell ref="D17:E17"/>
    <mergeCell ref="D16:E16"/>
    <mergeCell ref="D19:E19"/>
    <mergeCell ref="F27:I27"/>
    <mergeCell ref="F14:G14"/>
    <mergeCell ref="F13:G13"/>
    <mergeCell ref="F12:G12"/>
    <mergeCell ref="F20:G20"/>
    <mergeCell ref="F19:G19"/>
    <mergeCell ref="F23:G23"/>
    <mergeCell ref="H19:I19"/>
    <mergeCell ref="H21:I21"/>
    <mergeCell ref="F22:G22"/>
    <mergeCell ref="F21:G21"/>
    <mergeCell ref="A33:B33"/>
    <mergeCell ref="A35:B35"/>
    <mergeCell ref="H31:I31"/>
    <mergeCell ref="H32:I32"/>
    <mergeCell ref="A24:F24"/>
    <mergeCell ref="A31:B31"/>
    <mergeCell ref="A32:B32"/>
    <mergeCell ref="B25:C25"/>
    <mergeCell ref="D25:E25"/>
    <mergeCell ref="F25:G25"/>
    <mergeCell ref="B29:C29"/>
    <mergeCell ref="D29:E29"/>
    <mergeCell ref="B27:C27"/>
    <mergeCell ref="D27:E27"/>
    <mergeCell ref="B28:C28"/>
    <mergeCell ref="D28:E28"/>
  </mergeCells>
  <conditionalFormatting sqref="A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25" right="0.25" top="0.75" bottom="0.75" header="0.3" footer="0.3"/>
  <pageSetup scale="9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C-FOUA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Matte</dc:creator>
  <cp:lastModifiedBy>iFly Facturation</cp:lastModifiedBy>
  <cp:lastPrinted>2017-03-03T17:37:10Z</cp:lastPrinted>
  <dcterms:created xsi:type="dcterms:W3CDTF">2010-09-24T17:44:52Z</dcterms:created>
  <dcterms:modified xsi:type="dcterms:W3CDTF">2017-09-04T18:45:04Z</dcterms:modified>
</cp:coreProperties>
</file>